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1"/>
  </bookViews>
  <sheets>
    <sheet name="2015" sheetId="1" r:id="rId1"/>
    <sheet name="2016-2017" sheetId="2" r:id="rId2"/>
  </sheets>
  <definedNames>
    <definedName name="_xlnm.Print_Titles" localSheetId="0">'2015'!$13:$14</definedName>
    <definedName name="_xlnm.Print_Titles" localSheetId="1">'2016-2017'!$9:$10</definedName>
    <definedName name="_xlnm.Print_Area" localSheetId="0">'2015'!$A$1:$F$56</definedName>
    <definedName name="_xlnm.Print_Area" localSheetId="1">'2016-2017'!$A$1:$G$56</definedName>
  </definedNames>
  <calcPr fullCalcOnLoad="1"/>
</workbook>
</file>

<file path=xl/sharedStrings.xml><?xml version="1.0" encoding="utf-8"?>
<sst xmlns="http://schemas.openxmlformats.org/spreadsheetml/2006/main" count="345" uniqueCount="81">
  <si>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</si>
  <si>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</si>
  <si>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</si>
  <si>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</si>
  <si>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</si>
  <si>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</si>
  <si>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</si>
  <si>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</si>
  <si>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</si>
  <si>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</si>
  <si>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</si>
  <si>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</si>
  <si>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</si>
  <si>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</si>
  <si>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</si>
  <si>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</si>
  <si>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</si>
  <si>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</si>
  <si>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</si>
  <si>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</si>
  <si>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</si>
  <si>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</si>
  <si>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</si>
  <si>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</si>
  <si>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</si>
  <si>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</si>
  <si>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</si>
  <si>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</si>
  <si>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</si>
  <si>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</si>
  <si>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</si>
  <si>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</si>
  <si>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</si>
  <si>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</si>
  <si>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</si>
  <si>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</si>
  <si>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</si>
  <si>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</si>
  <si>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</si>
  <si>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</si>
  <si>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Таблица 1</t>
  </si>
  <si>
    <t>Условно утвержденные расходы</t>
  </si>
  <si>
    <t>99</t>
  </si>
  <si>
    <t>999 00 00</t>
  </si>
  <si>
    <t>УСЛОВНО УТВЕРЖДЕННЫЕ РАСХОДЫ</t>
  </si>
  <si>
    <t>Приложение 5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</si>
  <si>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</si>
  <si>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</si>
  <si>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</si>
  <si>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</si>
  <si>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</si>
  <si>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</si>
  <si>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</si>
  <si>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</si>
  <si>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</si>
  <si>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</si>
  <si>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</si>
  <si>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</si>
  <si>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</si>
  <si>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</si>
  <si>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2016 год</t>
  </si>
  <si>
    <t>Муниципальная программа по благоустройству мест захоронений</t>
  </si>
  <si>
    <t>795 10 00</t>
  </si>
  <si>
    <t xml:space="preserve">на 2015 год </t>
  </si>
  <si>
    <t>2017 год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</si>
  <si>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</si>
  <si>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</si>
  <si>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</si>
  <si>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</si>
  <si>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</si>
  <si>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</si>
  <si>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</si>
  <si>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на плановый период 2016 и 2017 годов</t>
  </si>
  <si>
    <t>800</t>
  </si>
  <si>
    <t>Таблица 2</t>
  </si>
  <si>
    <t>Старокуклюкского сельского поселения</t>
  </si>
  <si>
    <t xml:space="preserve"> бюджета Старокуклюкского сельского поселения</t>
  </si>
  <si>
    <t>990 00 00</t>
  </si>
  <si>
    <t>990 51 18</t>
  </si>
  <si>
    <t>990 59 30</t>
  </si>
  <si>
    <t>от «17 » декабря 2014г. № 138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</si>
</sst>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187" fontId="3" fillId="32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2" borderId="10" xfId="0" applyNumberFormat="1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7" xfId="0" applyNumberFormat="1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187" fontId="1" fillId="0" borderId="19" xfId="0" applyNumberFormat="1" applyFont="1" applyFill="1" applyBorder="1" applyAlignment="1">
      <alignment/>
    </xf>
    <xf numFmtId="187" fontId="3" fillId="32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32" borderId="20" xfId="0" applyNumberFormat="1" applyFont="1" applyFill="1" applyBorder="1" applyAlignment="1">
      <alignment/>
    </xf>
    <xf numFmtId="187" fontId="3" fillId="32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right"/>
    </xf>
    <xf numFmtId="187" fontId="1" fillId="0" borderId="0" xfId="0" applyNumberFormat="1" applyFont="1" applyFill="1" applyAlignment="1">
      <alignment/>
    </xf>
    <xf numFmtId="0" fontId="1" fillId="0" borderId="23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5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0.7109375" style="3" customWidth="1"/>
    <col min="5" max="5" width="7.57421875" style="3" customWidth="1"/>
    <col min="6" max="6" width="14.28125" style="3" customWidth="1"/>
    <col min="7" max="16384" width="9.140625" style="3" customWidth="1"/>
  </cols>
  <sheetData>
    <row r="1" spans="1:10" s="16" customFormat="1" ht="14.25" customHeight="1">
      <c r="A1" s="15"/>
      <c r="C1" s="17" t="s">
        <v>45</v>
      </c>
      <c r="F1" s="18"/>
      <c r="G1" s="18"/>
      <c r="H1" s="18"/>
      <c r="I1" s="18"/>
      <c r="J1" s="18"/>
    </row>
    <row r="2" spans="1:10" s="16" customFormat="1" ht="13.5" customHeight="1">
      <c r="A2" s="15"/>
      <c r="C2" s="17" t="s">
        <v>46</v>
      </c>
      <c r="F2" s="18"/>
      <c r="G2" s="18"/>
      <c r="H2" s="18"/>
      <c r="I2" s="18"/>
      <c r="J2" s="18"/>
    </row>
    <row r="3" spans="1:10" s="16" customFormat="1" ht="15.75" customHeight="1">
      <c r="A3" s="15"/>
      <c r="C3" s="53" t="s">
        <v>75</v>
      </c>
      <c r="D3" s="54"/>
      <c r="E3" s="54"/>
      <c r="F3" s="55"/>
      <c r="G3" s="18"/>
      <c r="H3" s="18"/>
      <c r="I3" s="18"/>
      <c r="J3" s="18"/>
    </row>
    <row r="4" spans="1:10" s="16" customFormat="1" ht="15" customHeight="1">
      <c r="A4" s="15"/>
      <c r="C4" s="17" t="s">
        <v>80</v>
      </c>
      <c r="D4" s="17"/>
      <c r="F4" s="18"/>
      <c r="G4" s="18"/>
      <c r="H4" s="18"/>
      <c r="I4" s="18"/>
      <c r="J4" s="18"/>
    </row>
    <row r="5" spans="1:3" ht="15.75">
      <c r="A5" s="19"/>
      <c r="B5" s="19"/>
      <c r="C5" s="20" t="s">
        <v>39</v>
      </c>
    </row>
    <row r="6" spans="1:10" s="16" customFormat="1" ht="15.75" customHeight="1">
      <c r="A6" s="17"/>
      <c r="B6" s="17"/>
      <c r="C6" s="17"/>
      <c r="E6" s="17"/>
      <c r="F6" s="21" t="s">
        <v>40</v>
      </c>
      <c r="G6" s="17"/>
      <c r="H6" s="17"/>
      <c r="I6" s="17"/>
      <c r="J6" s="17"/>
    </row>
    <row r="7" spans="1:6" ht="16.5">
      <c r="A7" s="71" t="s">
        <v>0</v>
      </c>
      <c r="B7" s="71"/>
      <c r="C7" s="71"/>
      <c r="D7" s="71"/>
      <c r="E7" s="71"/>
      <c r="F7" s="71"/>
    </row>
    <row r="8" spans="1:6" ht="16.5">
      <c r="A8" s="71" t="s">
        <v>1</v>
      </c>
      <c r="B8" s="71"/>
      <c r="C8" s="71"/>
      <c r="D8" s="71"/>
      <c r="E8" s="71"/>
      <c r="F8" s="71"/>
    </row>
    <row r="9" spans="1:6" ht="16.5">
      <c r="A9" s="71" t="s">
        <v>2</v>
      </c>
      <c r="B9" s="71"/>
      <c r="C9" s="71"/>
      <c r="D9" s="71"/>
      <c r="E9" s="71"/>
      <c r="F9" s="71"/>
    </row>
    <row r="10" spans="1:6" ht="16.5">
      <c r="A10" s="71" t="s">
        <v>76</v>
      </c>
      <c r="B10" s="71"/>
      <c r="C10" s="71"/>
      <c r="D10" s="71"/>
      <c r="E10" s="71"/>
      <c r="F10" s="71"/>
    </row>
    <row r="11" spans="1:6" ht="16.5">
      <c r="A11" s="71" t="s">
        <v>63</v>
      </c>
      <c r="B11" s="71"/>
      <c r="C11" s="71"/>
      <c r="D11" s="71"/>
      <c r="E11" s="71"/>
      <c r="F11" s="71"/>
    </row>
    <row r="12" spans="1:6" ht="16.5" thickBot="1">
      <c r="A12" s="64"/>
      <c r="B12" s="64"/>
      <c r="C12" s="64"/>
      <c r="D12" s="64"/>
      <c r="E12" s="64"/>
      <c r="F12" s="20" t="s">
        <v>3</v>
      </c>
    </row>
    <row r="13" spans="1:6" ht="15.75">
      <c r="A13" s="67" t="s">
        <v>4</v>
      </c>
      <c r="B13" s="69" t="s">
        <v>5</v>
      </c>
      <c r="C13" s="69" t="s">
        <v>6</v>
      </c>
      <c r="D13" s="69" t="s">
        <v>7</v>
      </c>
      <c r="E13" s="69" t="s">
        <v>8</v>
      </c>
      <c r="F13" s="65" t="s">
        <v>38</v>
      </c>
    </row>
    <row r="14" spans="1:6" ht="16.5" thickBot="1">
      <c r="A14" s="68"/>
      <c r="B14" s="70"/>
      <c r="C14" s="70"/>
      <c r="D14" s="70"/>
      <c r="E14" s="70"/>
      <c r="F14" s="66"/>
    </row>
    <row r="15" spans="1:6" s="4" customFormat="1" ht="31.5">
      <c r="A15" s="37" t="s">
        <v>9</v>
      </c>
      <c r="B15" s="38" t="s">
        <v>10</v>
      </c>
      <c r="C15" s="38"/>
      <c r="D15" s="39"/>
      <c r="E15" s="40"/>
      <c r="F15" s="41">
        <f>F16+F20+F26</f>
        <v>754.4</v>
      </c>
    </row>
    <row r="16" spans="1:6" s="7" customFormat="1" ht="63">
      <c r="A16" s="28" t="s">
        <v>48</v>
      </c>
      <c r="B16" s="5" t="s">
        <v>10</v>
      </c>
      <c r="C16" s="5" t="s">
        <v>22</v>
      </c>
      <c r="D16" s="42"/>
      <c r="E16" s="6"/>
      <c r="F16" s="29">
        <f>F18</f>
        <v>391.8</v>
      </c>
    </row>
    <row r="17" spans="1:6" s="11" customFormat="1" ht="31.5">
      <c r="A17" s="30" t="s">
        <v>12</v>
      </c>
      <c r="B17" s="8" t="s">
        <v>10</v>
      </c>
      <c r="C17" s="8" t="s">
        <v>22</v>
      </c>
      <c r="D17" s="43" t="s">
        <v>13</v>
      </c>
      <c r="E17" s="10"/>
      <c r="F17" s="31">
        <f>F18</f>
        <v>391.8</v>
      </c>
    </row>
    <row r="18" spans="1:6" ht="15.75">
      <c r="A18" s="32" t="s">
        <v>49</v>
      </c>
      <c r="B18" s="8" t="s">
        <v>10</v>
      </c>
      <c r="C18" s="8" t="s">
        <v>22</v>
      </c>
      <c r="D18" s="43" t="s">
        <v>47</v>
      </c>
      <c r="E18" s="12"/>
      <c r="F18" s="31">
        <f>F19</f>
        <v>391.8</v>
      </c>
    </row>
    <row r="19" spans="1:6" ht="94.5">
      <c r="A19" s="32" t="s">
        <v>56</v>
      </c>
      <c r="B19" s="8" t="s">
        <v>10</v>
      </c>
      <c r="C19" s="8" t="s">
        <v>22</v>
      </c>
      <c r="D19" s="43" t="s">
        <v>47</v>
      </c>
      <c r="E19" s="12">
        <v>100</v>
      </c>
      <c r="F19" s="31">
        <v>391.8</v>
      </c>
    </row>
    <row r="20" spans="1:6" s="7" customFormat="1" ht="94.5">
      <c r="A20" s="28" t="s">
        <v>16</v>
      </c>
      <c r="B20" s="5" t="s">
        <v>10</v>
      </c>
      <c r="C20" s="5" t="s">
        <v>17</v>
      </c>
      <c r="D20" s="42"/>
      <c r="E20" s="6"/>
      <c r="F20" s="29">
        <f>F21</f>
        <v>344.19999999999993</v>
      </c>
    </row>
    <row r="21" spans="1:6" s="11" customFormat="1" ht="31.5">
      <c r="A21" s="30" t="s">
        <v>12</v>
      </c>
      <c r="B21" s="8" t="s">
        <v>10</v>
      </c>
      <c r="C21" s="8" t="s">
        <v>17</v>
      </c>
      <c r="D21" s="43" t="s">
        <v>13</v>
      </c>
      <c r="E21" s="10"/>
      <c r="F21" s="31">
        <f>F22</f>
        <v>344.19999999999993</v>
      </c>
    </row>
    <row r="22" spans="1:6" ht="15.75">
      <c r="A22" s="32" t="s">
        <v>14</v>
      </c>
      <c r="B22" s="8" t="s">
        <v>10</v>
      </c>
      <c r="C22" s="8" t="s">
        <v>17</v>
      </c>
      <c r="D22" s="43" t="s">
        <v>15</v>
      </c>
      <c r="E22" s="12"/>
      <c r="F22" s="31">
        <f>F23+F24+F25</f>
        <v>344.19999999999993</v>
      </c>
    </row>
    <row r="23" spans="1:6" ht="94.5">
      <c r="A23" s="32" t="s">
        <v>56</v>
      </c>
      <c r="B23" s="8" t="s">
        <v>10</v>
      </c>
      <c r="C23" s="8" t="s">
        <v>17</v>
      </c>
      <c r="D23" s="43" t="s">
        <v>15</v>
      </c>
      <c r="E23" s="12">
        <v>100</v>
      </c>
      <c r="F23" s="31">
        <v>220.2</v>
      </c>
    </row>
    <row r="24" spans="1:6" ht="31.5">
      <c r="A24" s="32" t="s">
        <v>57</v>
      </c>
      <c r="B24" s="8" t="s">
        <v>10</v>
      </c>
      <c r="C24" s="8" t="s">
        <v>17</v>
      </c>
      <c r="D24" s="43" t="s">
        <v>15</v>
      </c>
      <c r="E24" s="12">
        <v>200</v>
      </c>
      <c r="F24" s="31">
        <v>118.1</v>
      </c>
    </row>
    <row r="25" spans="1:6" ht="15.75">
      <c r="A25" s="32" t="s">
        <v>58</v>
      </c>
      <c r="B25" s="8" t="s">
        <v>10</v>
      </c>
      <c r="C25" s="8" t="s">
        <v>17</v>
      </c>
      <c r="D25" s="43" t="s">
        <v>15</v>
      </c>
      <c r="E25" s="9">
        <v>800</v>
      </c>
      <c r="F25" s="31">
        <v>5.9</v>
      </c>
    </row>
    <row r="26" spans="1:6" ht="15.75">
      <c r="A26" s="28" t="s">
        <v>18</v>
      </c>
      <c r="B26" s="5" t="s">
        <v>10</v>
      </c>
      <c r="C26" s="5" t="s">
        <v>19</v>
      </c>
      <c r="D26" s="42"/>
      <c r="E26" s="6"/>
      <c r="F26" s="33">
        <f>F27+F29</f>
        <v>18.400000000000002</v>
      </c>
    </row>
    <row r="27" spans="1:7" ht="31.5">
      <c r="A27" s="32" t="s">
        <v>51</v>
      </c>
      <c r="B27" s="8" t="s">
        <v>10</v>
      </c>
      <c r="C27" s="8">
        <v>13</v>
      </c>
      <c r="D27" s="43" t="s">
        <v>79</v>
      </c>
      <c r="E27" s="1"/>
      <c r="F27" s="31">
        <f>F28</f>
        <v>3.6</v>
      </c>
      <c r="G27" s="2"/>
    </row>
    <row r="28" spans="1:7" ht="31.5">
      <c r="A28" s="32" t="s">
        <v>57</v>
      </c>
      <c r="B28" s="8" t="s">
        <v>10</v>
      </c>
      <c r="C28" s="8">
        <v>13</v>
      </c>
      <c r="D28" s="43" t="s">
        <v>79</v>
      </c>
      <c r="E28" s="9">
        <v>200</v>
      </c>
      <c r="F28" s="31">
        <v>3.6</v>
      </c>
      <c r="G28" s="2"/>
    </row>
    <row r="29" spans="1:7" ht="47.25">
      <c r="A29" s="30" t="s">
        <v>33</v>
      </c>
      <c r="B29" s="8" t="s">
        <v>10</v>
      </c>
      <c r="C29" s="8">
        <v>13</v>
      </c>
      <c r="D29" s="43" t="s">
        <v>35</v>
      </c>
      <c r="E29" s="1"/>
      <c r="F29" s="31">
        <f>F30</f>
        <v>14.8</v>
      </c>
      <c r="G29" s="2"/>
    </row>
    <row r="30" spans="1:7" ht="31.5">
      <c r="A30" s="32" t="s">
        <v>34</v>
      </c>
      <c r="B30" s="8" t="s">
        <v>10</v>
      </c>
      <c r="C30" s="8">
        <v>13</v>
      </c>
      <c r="D30" s="43" t="s">
        <v>36</v>
      </c>
      <c r="E30" s="1"/>
      <c r="F30" s="31">
        <f>F31</f>
        <v>14.8</v>
      </c>
      <c r="G30" s="2"/>
    </row>
    <row r="31" spans="1:7" ht="15.75">
      <c r="A31" s="32" t="s">
        <v>58</v>
      </c>
      <c r="B31" s="8" t="s">
        <v>10</v>
      </c>
      <c r="C31" s="8">
        <v>13</v>
      </c>
      <c r="D31" s="43" t="s">
        <v>36</v>
      </c>
      <c r="E31" s="9">
        <v>800</v>
      </c>
      <c r="F31" s="31">
        <v>14.8</v>
      </c>
      <c r="G31" s="2"/>
    </row>
    <row r="32" spans="1:6" s="4" customFormat="1" ht="15.75">
      <c r="A32" s="36" t="s">
        <v>52</v>
      </c>
      <c r="B32" s="25" t="s">
        <v>22</v>
      </c>
      <c r="C32" s="25"/>
      <c r="D32" s="44"/>
      <c r="E32" s="26"/>
      <c r="F32" s="35">
        <f>F33</f>
        <v>75.8</v>
      </c>
    </row>
    <row r="33" spans="1:7" s="7" customFormat="1" ht="31.5">
      <c r="A33" s="34" t="s">
        <v>53</v>
      </c>
      <c r="B33" s="5" t="s">
        <v>22</v>
      </c>
      <c r="C33" s="5" t="s">
        <v>11</v>
      </c>
      <c r="D33" s="42"/>
      <c r="E33" s="6"/>
      <c r="F33" s="29">
        <f>F34</f>
        <v>75.8</v>
      </c>
      <c r="G33" s="13"/>
    </row>
    <row r="34" spans="1:6" ht="31.5">
      <c r="A34" s="32" t="s">
        <v>50</v>
      </c>
      <c r="B34" s="8" t="s">
        <v>22</v>
      </c>
      <c r="C34" s="8" t="s">
        <v>11</v>
      </c>
      <c r="D34" s="43" t="s">
        <v>77</v>
      </c>
      <c r="E34" s="12"/>
      <c r="F34" s="31">
        <f>F35</f>
        <v>75.8</v>
      </c>
    </row>
    <row r="35" spans="1:6" ht="47.25">
      <c r="A35" s="32" t="s">
        <v>54</v>
      </c>
      <c r="B35" s="8" t="s">
        <v>22</v>
      </c>
      <c r="C35" s="8" t="s">
        <v>11</v>
      </c>
      <c r="D35" s="43" t="s">
        <v>78</v>
      </c>
      <c r="E35" s="12"/>
      <c r="F35" s="31">
        <f>F36+F37</f>
        <v>75.8</v>
      </c>
    </row>
    <row r="36" spans="1:6" ht="94.5">
      <c r="A36" s="32" t="s">
        <v>56</v>
      </c>
      <c r="B36" s="8" t="s">
        <v>22</v>
      </c>
      <c r="C36" s="8" t="s">
        <v>11</v>
      </c>
      <c r="D36" s="43" t="s">
        <v>78</v>
      </c>
      <c r="E36" s="12">
        <v>100</v>
      </c>
      <c r="F36" s="31">
        <v>60.1</v>
      </c>
    </row>
    <row r="37" spans="1:6" ht="31.5">
      <c r="A37" s="32" t="s">
        <v>57</v>
      </c>
      <c r="B37" s="8" t="s">
        <v>22</v>
      </c>
      <c r="C37" s="8" t="s">
        <v>11</v>
      </c>
      <c r="D37" s="43" t="s">
        <v>78</v>
      </c>
      <c r="E37" s="12">
        <v>200</v>
      </c>
      <c r="F37" s="31">
        <v>15.7</v>
      </c>
    </row>
    <row r="38" spans="1:6" s="4" customFormat="1" ht="31.5">
      <c r="A38" s="36" t="s">
        <v>20</v>
      </c>
      <c r="B38" s="25" t="s">
        <v>21</v>
      </c>
      <c r="C38" s="25"/>
      <c r="D38" s="44"/>
      <c r="E38" s="26"/>
      <c r="F38" s="35">
        <f>F39</f>
        <v>399.3</v>
      </c>
    </row>
    <row r="39" spans="1:7" s="7" customFormat="1" ht="15.75">
      <c r="A39" s="34" t="s">
        <v>23</v>
      </c>
      <c r="B39" s="5" t="s">
        <v>21</v>
      </c>
      <c r="C39" s="5" t="s">
        <v>11</v>
      </c>
      <c r="D39" s="42"/>
      <c r="E39" s="6"/>
      <c r="F39" s="29">
        <f>F40+F49</f>
        <v>399.3</v>
      </c>
      <c r="G39" s="13"/>
    </row>
    <row r="40" spans="1:6" ht="15.75">
      <c r="A40" s="32" t="s">
        <v>23</v>
      </c>
      <c r="B40" s="8" t="s">
        <v>21</v>
      </c>
      <c r="C40" s="8" t="s">
        <v>11</v>
      </c>
      <c r="D40" s="43" t="s">
        <v>24</v>
      </c>
      <c r="E40" s="12"/>
      <c r="F40" s="31">
        <f>F41+F43+F45+F47</f>
        <v>360.5</v>
      </c>
    </row>
    <row r="41" spans="1:6" ht="15.75">
      <c r="A41" s="32" t="s">
        <v>25</v>
      </c>
      <c r="B41" s="8" t="s">
        <v>21</v>
      </c>
      <c r="C41" s="8" t="s">
        <v>11</v>
      </c>
      <c r="D41" s="43" t="s">
        <v>26</v>
      </c>
      <c r="E41" s="12"/>
      <c r="F41" s="31">
        <f>F42</f>
        <v>151.7</v>
      </c>
    </row>
    <row r="42" spans="1:6" ht="31.5">
      <c r="A42" s="32" t="s">
        <v>57</v>
      </c>
      <c r="B42" s="8" t="s">
        <v>21</v>
      </c>
      <c r="C42" s="8" t="s">
        <v>11</v>
      </c>
      <c r="D42" s="43" t="s">
        <v>26</v>
      </c>
      <c r="E42" s="12">
        <v>200</v>
      </c>
      <c r="F42" s="31">
        <v>151.7</v>
      </c>
    </row>
    <row r="43" spans="1:6" ht="64.5" customHeight="1">
      <c r="A43" s="32" t="s">
        <v>27</v>
      </c>
      <c r="B43" s="8" t="s">
        <v>21</v>
      </c>
      <c r="C43" s="8" t="s">
        <v>11</v>
      </c>
      <c r="D43" s="43" t="s">
        <v>28</v>
      </c>
      <c r="E43" s="12"/>
      <c r="F43" s="31">
        <f>F44</f>
        <v>90</v>
      </c>
    </row>
    <row r="44" spans="1:6" ht="31.5">
      <c r="A44" s="32" t="s">
        <v>57</v>
      </c>
      <c r="B44" s="8" t="s">
        <v>21</v>
      </c>
      <c r="C44" s="8" t="s">
        <v>11</v>
      </c>
      <c r="D44" s="43" t="s">
        <v>28</v>
      </c>
      <c r="E44" s="8" t="s">
        <v>59</v>
      </c>
      <c r="F44" s="31">
        <v>90</v>
      </c>
    </row>
    <row r="45" spans="1:6" ht="15.75">
      <c r="A45" s="32" t="s">
        <v>29</v>
      </c>
      <c r="B45" s="8" t="s">
        <v>21</v>
      </c>
      <c r="C45" s="8" t="s">
        <v>11</v>
      </c>
      <c r="D45" s="43" t="s">
        <v>30</v>
      </c>
      <c r="E45" s="12"/>
      <c r="F45" s="31">
        <f>F46</f>
        <v>18</v>
      </c>
    </row>
    <row r="46" spans="1:6" ht="31.5">
      <c r="A46" s="32" t="s">
        <v>57</v>
      </c>
      <c r="B46" s="8" t="s">
        <v>21</v>
      </c>
      <c r="C46" s="8" t="s">
        <v>11</v>
      </c>
      <c r="D46" s="43" t="s">
        <v>30</v>
      </c>
      <c r="E46" s="8" t="s">
        <v>59</v>
      </c>
      <c r="F46" s="31">
        <v>18</v>
      </c>
    </row>
    <row r="47" spans="1:6" ht="31.5">
      <c r="A47" s="32" t="s">
        <v>31</v>
      </c>
      <c r="B47" s="8" t="s">
        <v>21</v>
      </c>
      <c r="C47" s="8" t="s">
        <v>11</v>
      </c>
      <c r="D47" s="43" t="s">
        <v>32</v>
      </c>
      <c r="E47" s="12"/>
      <c r="F47" s="31">
        <f>F48</f>
        <v>100.8</v>
      </c>
    </row>
    <row r="48" spans="1:6" ht="31.5">
      <c r="A48" s="32" t="s">
        <v>57</v>
      </c>
      <c r="B48" s="8" t="s">
        <v>21</v>
      </c>
      <c r="C48" s="8" t="s">
        <v>11</v>
      </c>
      <c r="D48" s="43" t="s">
        <v>32</v>
      </c>
      <c r="E48" s="8" t="s">
        <v>59</v>
      </c>
      <c r="F48" s="31">
        <v>100.8</v>
      </c>
    </row>
    <row r="49" spans="1:8" ht="31.5">
      <c r="A49" s="32" t="s">
        <v>61</v>
      </c>
      <c r="B49" s="8" t="s">
        <v>21</v>
      </c>
      <c r="C49" s="8" t="s">
        <v>11</v>
      </c>
      <c r="D49" s="43" t="s">
        <v>62</v>
      </c>
      <c r="E49" s="12"/>
      <c r="F49" s="31">
        <f>F50</f>
        <v>38.8</v>
      </c>
      <c r="H49" s="60"/>
    </row>
    <row r="50" spans="1:6" ht="32.25" thickBot="1">
      <c r="A50" s="32" t="s">
        <v>57</v>
      </c>
      <c r="B50" s="8" t="s">
        <v>21</v>
      </c>
      <c r="C50" s="8" t="s">
        <v>11</v>
      </c>
      <c r="D50" s="43" t="s">
        <v>62</v>
      </c>
      <c r="E50" s="8" t="s">
        <v>59</v>
      </c>
      <c r="F50" s="31">
        <v>38.8</v>
      </c>
    </row>
    <row r="51" spans="1:6" ht="78.75" hidden="1">
      <c r="A51" s="36" t="s">
        <v>71</v>
      </c>
      <c r="B51" s="25" t="s">
        <v>65</v>
      </c>
      <c r="C51" s="25"/>
      <c r="D51" s="44"/>
      <c r="E51" s="26"/>
      <c r="F51" s="35">
        <f>F52</f>
        <v>0</v>
      </c>
    </row>
    <row r="52" spans="1:6" ht="31.5" hidden="1">
      <c r="A52" s="32" t="s">
        <v>68</v>
      </c>
      <c r="B52" s="8" t="s">
        <v>65</v>
      </c>
      <c r="C52" s="8" t="s">
        <v>11</v>
      </c>
      <c r="D52" s="43"/>
      <c r="E52" s="8"/>
      <c r="F52" s="31">
        <f>F53</f>
        <v>0</v>
      </c>
    </row>
    <row r="53" spans="1:6" ht="15.75" hidden="1">
      <c r="A53" s="32" t="s">
        <v>69</v>
      </c>
      <c r="B53" s="8" t="s">
        <v>65</v>
      </c>
      <c r="C53" s="8" t="s">
        <v>11</v>
      </c>
      <c r="D53" s="43" t="s">
        <v>66</v>
      </c>
      <c r="E53" s="12"/>
      <c r="F53" s="31">
        <f>F54</f>
        <v>0</v>
      </c>
    </row>
    <row r="54" spans="1:6" ht="94.5" hidden="1">
      <c r="A54" s="32" t="s">
        <v>70</v>
      </c>
      <c r="B54" s="8" t="s">
        <v>65</v>
      </c>
      <c r="C54" s="8" t="s">
        <v>11</v>
      </c>
      <c r="D54" s="43" t="s">
        <v>67</v>
      </c>
      <c r="E54" s="8"/>
      <c r="F54" s="31">
        <f>F55</f>
        <v>0</v>
      </c>
    </row>
    <row r="55" spans="1:6" ht="16.5" hidden="1" thickBot="1">
      <c r="A55" s="32" t="s">
        <v>69</v>
      </c>
      <c r="B55" s="8" t="s">
        <v>65</v>
      </c>
      <c r="C55" s="8" t="s">
        <v>11</v>
      </c>
      <c r="D55" s="43" t="s">
        <v>67</v>
      </c>
      <c r="E55" s="8" t="s">
        <v>37</v>
      </c>
      <c r="F55" s="31"/>
    </row>
    <row r="56" spans="1:7" ht="16.5" thickBot="1">
      <c r="A56" s="47" t="s">
        <v>55</v>
      </c>
      <c r="B56" s="48"/>
      <c r="C56" s="48"/>
      <c r="D56" s="48"/>
      <c r="E56" s="48"/>
      <c r="F56" s="50">
        <f>F15+F32+F38+F51</f>
        <v>1229.5</v>
      </c>
      <c r="G56" s="14"/>
    </row>
    <row r="58" ht="15.75">
      <c r="F58" s="14"/>
    </row>
  </sheetData>
  <sheetProtection/>
  <mergeCells count="12">
    <mergeCell ref="A7:F7"/>
    <mergeCell ref="A8:F8"/>
    <mergeCell ref="A9:F9"/>
    <mergeCell ref="A10:F10"/>
    <mergeCell ref="A11:F11"/>
    <mergeCell ref="E13:E14"/>
    <mergeCell ref="A12:E12"/>
    <mergeCell ref="F13:F14"/>
    <mergeCell ref="A13:A14"/>
    <mergeCell ref="B13:B14"/>
    <mergeCell ref="C13:C14"/>
    <mergeCell ref="D13:D14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60"/>
  <sheetViews>
    <sheetView tabSelected="1" zoomScalePageLayoutView="0" workbookViewId="0" topLeftCell="A1">
      <selection activeCell="D23" sqref="D23:D24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0.7109375" style="3" customWidth="1"/>
    <col min="5" max="5" width="7.57421875" style="3" customWidth="1"/>
    <col min="6" max="7" width="13.8515625" style="3" customWidth="1"/>
    <col min="8" max="16384" width="9.140625" style="3" customWidth="1"/>
  </cols>
  <sheetData>
    <row r="2" spans="1:10" s="16" customFormat="1" ht="15.75" customHeight="1">
      <c r="A2" s="17"/>
      <c r="B2" s="17"/>
      <c r="C2" s="17"/>
      <c r="E2" s="17"/>
      <c r="G2" s="21" t="s">
        <v>74</v>
      </c>
      <c r="H2" s="17"/>
      <c r="I2" s="17"/>
      <c r="J2" s="17"/>
    </row>
    <row r="3" spans="1:7" ht="16.5">
      <c r="A3" s="71" t="s">
        <v>0</v>
      </c>
      <c r="B3" s="71"/>
      <c r="C3" s="71"/>
      <c r="D3" s="71"/>
      <c r="E3" s="71"/>
      <c r="F3" s="71"/>
      <c r="G3" s="71"/>
    </row>
    <row r="4" spans="1:7" ht="16.5">
      <c r="A4" s="71" t="s">
        <v>1</v>
      </c>
      <c r="B4" s="71"/>
      <c r="C4" s="71"/>
      <c r="D4" s="71"/>
      <c r="E4" s="71"/>
      <c r="F4" s="71"/>
      <c r="G4" s="71"/>
    </row>
    <row r="5" spans="1:7" ht="16.5">
      <c r="A5" s="71" t="s">
        <v>2</v>
      </c>
      <c r="B5" s="71"/>
      <c r="C5" s="71"/>
      <c r="D5" s="71"/>
      <c r="E5" s="71"/>
      <c r="F5" s="71"/>
      <c r="G5" s="71"/>
    </row>
    <row r="6" spans="1:7" ht="16.5">
      <c r="A6" s="71" t="s">
        <v>76</v>
      </c>
      <c r="B6" s="71"/>
      <c r="C6" s="71"/>
      <c r="D6" s="71"/>
      <c r="E6" s="71"/>
      <c r="F6" s="71"/>
      <c r="G6" s="71"/>
    </row>
    <row r="7" spans="1:7" ht="16.5">
      <c r="A7" s="71" t="s">
        <v>72</v>
      </c>
      <c r="B7" s="71"/>
      <c r="C7" s="71"/>
      <c r="D7" s="71"/>
      <c r="E7" s="71"/>
      <c r="F7" s="71"/>
      <c r="G7" s="71"/>
    </row>
    <row r="8" spans="1:7" ht="16.5" thickBot="1">
      <c r="A8" s="72"/>
      <c r="B8" s="72"/>
      <c r="C8" s="72"/>
      <c r="D8" s="72"/>
      <c r="E8" s="72"/>
      <c r="G8" s="20" t="s">
        <v>3</v>
      </c>
    </row>
    <row r="9" spans="1:7" ht="15.75">
      <c r="A9" s="77" t="s">
        <v>4</v>
      </c>
      <c r="B9" s="73" t="s">
        <v>5</v>
      </c>
      <c r="C9" s="73" t="s">
        <v>6</v>
      </c>
      <c r="D9" s="73" t="s">
        <v>7</v>
      </c>
      <c r="E9" s="73" t="s">
        <v>8</v>
      </c>
      <c r="F9" s="75" t="s">
        <v>38</v>
      </c>
      <c r="G9" s="76"/>
    </row>
    <row r="10" spans="1:7" ht="16.5" thickBot="1">
      <c r="A10" s="78"/>
      <c r="B10" s="74"/>
      <c r="C10" s="74"/>
      <c r="D10" s="74"/>
      <c r="E10" s="74"/>
      <c r="F10" s="63" t="s">
        <v>60</v>
      </c>
      <c r="G10" s="62" t="s">
        <v>64</v>
      </c>
    </row>
    <row r="11" spans="1:7" s="4" customFormat="1" ht="31.5">
      <c r="A11" s="37" t="s">
        <v>9</v>
      </c>
      <c r="B11" s="38" t="s">
        <v>10</v>
      </c>
      <c r="C11" s="38"/>
      <c r="D11" s="39"/>
      <c r="E11" s="40"/>
      <c r="F11" s="56">
        <f>F12+F16+F22</f>
        <v>765.6999999999999</v>
      </c>
      <c r="G11" s="57">
        <f>G12+G16+G22</f>
        <v>776.1</v>
      </c>
    </row>
    <row r="12" spans="1:7" s="7" customFormat="1" ht="63">
      <c r="A12" s="28" t="s">
        <v>48</v>
      </c>
      <c r="B12" s="5" t="s">
        <v>10</v>
      </c>
      <c r="C12" s="5" t="s">
        <v>22</v>
      </c>
      <c r="D12" s="42"/>
      <c r="E12" s="6"/>
      <c r="F12" s="22">
        <f aca="true" t="shared" si="0" ref="F12:G14">F13</f>
        <v>401.1</v>
      </c>
      <c r="G12" s="29">
        <f t="shared" si="0"/>
        <v>408.4</v>
      </c>
    </row>
    <row r="13" spans="1:7" s="11" customFormat="1" ht="31.5">
      <c r="A13" s="30" t="s">
        <v>12</v>
      </c>
      <c r="B13" s="8" t="s">
        <v>10</v>
      </c>
      <c r="C13" s="8" t="s">
        <v>22</v>
      </c>
      <c r="D13" s="43" t="s">
        <v>13</v>
      </c>
      <c r="E13" s="10"/>
      <c r="F13" s="23">
        <f t="shared" si="0"/>
        <v>401.1</v>
      </c>
      <c r="G13" s="31">
        <f t="shared" si="0"/>
        <v>408.4</v>
      </c>
    </row>
    <row r="14" spans="1:7" ht="15.75">
      <c r="A14" s="32" t="s">
        <v>49</v>
      </c>
      <c r="B14" s="8" t="s">
        <v>10</v>
      </c>
      <c r="C14" s="8" t="s">
        <v>22</v>
      </c>
      <c r="D14" s="43" t="s">
        <v>47</v>
      </c>
      <c r="E14" s="12"/>
      <c r="F14" s="23">
        <f t="shared" si="0"/>
        <v>401.1</v>
      </c>
      <c r="G14" s="31">
        <f t="shared" si="0"/>
        <v>408.4</v>
      </c>
    </row>
    <row r="15" spans="1:7" ht="94.5">
      <c r="A15" s="32" t="s">
        <v>56</v>
      </c>
      <c r="B15" s="8" t="s">
        <v>10</v>
      </c>
      <c r="C15" s="8" t="s">
        <v>22</v>
      </c>
      <c r="D15" s="43" t="s">
        <v>47</v>
      </c>
      <c r="E15" s="12">
        <v>100</v>
      </c>
      <c r="F15" s="23">
        <f>ROUND(411.4*97.5%,1)</f>
        <v>401.1</v>
      </c>
      <c r="G15" s="51">
        <f>ROUND(429.9*95%,1)</f>
        <v>408.4</v>
      </c>
    </row>
    <row r="16" spans="1:7" s="7" customFormat="1" ht="94.5">
      <c r="A16" s="28" t="s">
        <v>16</v>
      </c>
      <c r="B16" s="5" t="s">
        <v>10</v>
      </c>
      <c r="C16" s="5" t="s">
        <v>17</v>
      </c>
      <c r="D16" s="42"/>
      <c r="E16" s="6"/>
      <c r="F16" s="22">
        <f>F17</f>
        <v>346.7</v>
      </c>
      <c r="G16" s="29">
        <f>G17</f>
        <v>350.20000000000005</v>
      </c>
    </row>
    <row r="17" spans="1:7" s="11" customFormat="1" ht="31.5">
      <c r="A17" s="30" t="s">
        <v>12</v>
      </c>
      <c r="B17" s="8" t="s">
        <v>10</v>
      </c>
      <c r="C17" s="8" t="s">
        <v>17</v>
      </c>
      <c r="D17" s="43" t="s">
        <v>13</v>
      </c>
      <c r="E17" s="10"/>
      <c r="F17" s="23">
        <f>F18</f>
        <v>346.7</v>
      </c>
      <c r="G17" s="31">
        <f>G18</f>
        <v>350.20000000000005</v>
      </c>
    </row>
    <row r="18" spans="1:7" ht="15.75">
      <c r="A18" s="32" t="s">
        <v>14</v>
      </c>
      <c r="B18" s="8" t="s">
        <v>10</v>
      </c>
      <c r="C18" s="8" t="s">
        <v>17</v>
      </c>
      <c r="D18" s="43" t="s">
        <v>15</v>
      </c>
      <c r="E18" s="12"/>
      <c r="F18" s="23">
        <f>F19+F20+F21</f>
        <v>346.7</v>
      </c>
      <c r="G18" s="31">
        <f>G19+G20+G21</f>
        <v>350.20000000000005</v>
      </c>
    </row>
    <row r="19" spans="1:7" ht="94.5">
      <c r="A19" s="32" t="s">
        <v>56</v>
      </c>
      <c r="B19" s="8" t="s">
        <v>10</v>
      </c>
      <c r="C19" s="8" t="s">
        <v>17</v>
      </c>
      <c r="D19" s="43" t="s">
        <v>15</v>
      </c>
      <c r="E19" s="12">
        <v>100</v>
      </c>
      <c r="F19" s="23">
        <f>ROUND(231.1*97.5%,1)</f>
        <v>225.3</v>
      </c>
      <c r="G19" s="51">
        <f>ROUND(241.5*95%,1)</f>
        <v>229.4</v>
      </c>
    </row>
    <row r="20" spans="1:7" ht="31.5">
      <c r="A20" s="32" t="s">
        <v>57</v>
      </c>
      <c r="B20" s="8" t="s">
        <v>10</v>
      </c>
      <c r="C20" s="8" t="s">
        <v>17</v>
      </c>
      <c r="D20" s="43" t="s">
        <v>15</v>
      </c>
      <c r="E20" s="12">
        <v>200</v>
      </c>
      <c r="F20" s="23">
        <f>ROUND(118.6*97.5%,1)</f>
        <v>115.6</v>
      </c>
      <c r="G20" s="51">
        <f>ROUND(121.3*95%,1)</f>
        <v>115.2</v>
      </c>
    </row>
    <row r="21" spans="1:7" ht="15.75">
      <c r="A21" s="32" t="s">
        <v>58</v>
      </c>
      <c r="B21" s="8" t="s">
        <v>10</v>
      </c>
      <c r="C21" s="8" t="s">
        <v>17</v>
      </c>
      <c r="D21" s="43" t="s">
        <v>15</v>
      </c>
      <c r="E21" s="9">
        <v>800</v>
      </c>
      <c r="F21" s="23">
        <f>ROUND(5.9*97.5%,1)</f>
        <v>5.8</v>
      </c>
      <c r="G21" s="51">
        <f>ROUND(5.9*95%,1)</f>
        <v>5.6</v>
      </c>
    </row>
    <row r="22" spans="1:7" ht="15.75">
      <c r="A22" s="28" t="s">
        <v>18</v>
      </c>
      <c r="B22" s="5" t="s">
        <v>10</v>
      </c>
      <c r="C22" s="5" t="s">
        <v>19</v>
      </c>
      <c r="D22" s="42"/>
      <c r="E22" s="6"/>
      <c r="F22" s="24">
        <f>F23+F25</f>
        <v>17.9</v>
      </c>
      <c r="G22" s="33">
        <f>G23+G25</f>
        <v>17.5</v>
      </c>
    </row>
    <row r="23" spans="1:7" ht="31.5">
      <c r="A23" s="32" t="s">
        <v>51</v>
      </c>
      <c r="B23" s="8" t="s">
        <v>10</v>
      </c>
      <c r="C23" s="8">
        <v>13</v>
      </c>
      <c r="D23" s="43" t="s">
        <v>79</v>
      </c>
      <c r="E23" s="1"/>
      <c r="F23" s="23">
        <f>F24</f>
        <v>3.5</v>
      </c>
      <c r="G23" s="31">
        <f>G24</f>
        <v>3.4</v>
      </c>
    </row>
    <row r="24" spans="1:7" ht="31.5">
      <c r="A24" s="32" t="s">
        <v>57</v>
      </c>
      <c r="B24" s="8" t="s">
        <v>10</v>
      </c>
      <c r="C24" s="8">
        <v>13</v>
      </c>
      <c r="D24" s="43" t="s">
        <v>79</v>
      </c>
      <c r="E24" s="9">
        <v>200</v>
      </c>
      <c r="F24" s="23">
        <f>ROUND(3.6*97.5%,1)</f>
        <v>3.5</v>
      </c>
      <c r="G24" s="51">
        <f>ROUND(3.6*95%,1)</f>
        <v>3.4</v>
      </c>
    </row>
    <row r="25" spans="1:7" ht="47.25">
      <c r="A25" s="30" t="s">
        <v>33</v>
      </c>
      <c r="B25" s="8" t="s">
        <v>10</v>
      </c>
      <c r="C25" s="8">
        <v>13</v>
      </c>
      <c r="D25" s="43" t="s">
        <v>35</v>
      </c>
      <c r="E25" s="1"/>
      <c r="F25" s="23">
        <f>F26</f>
        <v>14.4</v>
      </c>
      <c r="G25" s="31">
        <f>G26</f>
        <v>14.1</v>
      </c>
    </row>
    <row r="26" spans="1:7" ht="31.5">
      <c r="A26" s="32" t="s">
        <v>34</v>
      </c>
      <c r="B26" s="8" t="s">
        <v>10</v>
      </c>
      <c r="C26" s="8">
        <v>13</v>
      </c>
      <c r="D26" s="43" t="s">
        <v>36</v>
      </c>
      <c r="E26" s="1"/>
      <c r="F26" s="23">
        <f>F27</f>
        <v>14.4</v>
      </c>
      <c r="G26" s="31">
        <f>G27</f>
        <v>14.1</v>
      </c>
    </row>
    <row r="27" spans="1:7" ht="15.75">
      <c r="A27" s="32" t="s">
        <v>58</v>
      </c>
      <c r="B27" s="8" t="s">
        <v>10</v>
      </c>
      <c r="C27" s="8">
        <v>13</v>
      </c>
      <c r="D27" s="43" t="s">
        <v>36</v>
      </c>
      <c r="E27" s="9">
        <v>800</v>
      </c>
      <c r="F27" s="23">
        <f>ROUND(14.8*97.5%,1)</f>
        <v>14.4</v>
      </c>
      <c r="G27" s="51">
        <f>ROUND(14.8*95%,1)</f>
        <v>14.1</v>
      </c>
    </row>
    <row r="28" spans="1:7" s="4" customFormat="1" ht="15.75">
      <c r="A28" s="36" t="s">
        <v>52</v>
      </c>
      <c r="B28" s="25" t="s">
        <v>22</v>
      </c>
      <c r="C28" s="25"/>
      <c r="D28" s="44"/>
      <c r="E28" s="26"/>
      <c r="F28" s="27">
        <f aca="true" t="shared" si="1" ref="F28:G30">F29</f>
        <v>74.9</v>
      </c>
      <c r="G28" s="35">
        <f t="shared" si="1"/>
        <v>69.6</v>
      </c>
    </row>
    <row r="29" spans="1:7" s="7" customFormat="1" ht="31.5">
      <c r="A29" s="34" t="s">
        <v>53</v>
      </c>
      <c r="B29" s="5" t="s">
        <v>22</v>
      </c>
      <c r="C29" s="5" t="s">
        <v>11</v>
      </c>
      <c r="D29" s="42"/>
      <c r="E29" s="6"/>
      <c r="F29" s="22">
        <f t="shared" si="1"/>
        <v>74.9</v>
      </c>
      <c r="G29" s="29">
        <f t="shared" si="1"/>
        <v>69.6</v>
      </c>
    </row>
    <row r="30" spans="1:7" ht="31.5">
      <c r="A30" s="32" t="s">
        <v>50</v>
      </c>
      <c r="B30" s="8" t="s">
        <v>22</v>
      </c>
      <c r="C30" s="8" t="s">
        <v>11</v>
      </c>
      <c r="D30" s="43" t="s">
        <v>77</v>
      </c>
      <c r="E30" s="12"/>
      <c r="F30" s="23">
        <f t="shared" si="1"/>
        <v>74.9</v>
      </c>
      <c r="G30" s="31">
        <f t="shared" si="1"/>
        <v>69.6</v>
      </c>
    </row>
    <row r="31" spans="1:7" ht="47.25">
      <c r="A31" s="32" t="s">
        <v>54</v>
      </c>
      <c r="B31" s="8" t="s">
        <v>22</v>
      </c>
      <c r="C31" s="8" t="s">
        <v>11</v>
      </c>
      <c r="D31" s="43" t="s">
        <v>78</v>
      </c>
      <c r="E31" s="12"/>
      <c r="F31" s="23">
        <f>F32+F33</f>
        <v>74.9</v>
      </c>
      <c r="G31" s="31">
        <f>G32+G33</f>
        <v>69.6</v>
      </c>
    </row>
    <row r="32" spans="1:7" ht="94.5">
      <c r="A32" s="32" t="s">
        <v>56</v>
      </c>
      <c r="B32" s="8" t="s">
        <v>22</v>
      </c>
      <c r="C32" s="8" t="s">
        <v>11</v>
      </c>
      <c r="D32" s="43" t="s">
        <v>78</v>
      </c>
      <c r="E32" s="12">
        <v>100</v>
      </c>
      <c r="F32" s="23">
        <f>ROUND(61.1*97.5%,1)</f>
        <v>59.6</v>
      </c>
      <c r="G32" s="51">
        <f>ROUND(61.1*95%,1)</f>
        <v>58</v>
      </c>
    </row>
    <row r="33" spans="1:7" ht="31.5">
      <c r="A33" s="32" t="s">
        <v>57</v>
      </c>
      <c r="B33" s="8" t="s">
        <v>22</v>
      </c>
      <c r="C33" s="8" t="s">
        <v>11</v>
      </c>
      <c r="D33" s="43" t="s">
        <v>78</v>
      </c>
      <c r="E33" s="12">
        <v>200</v>
      </c>
      <c r="F33" s="23">
        <f>ROUND(15.7*97.5%,1)</f>
        <v>15.3</v>
      </c>
      <c r="G33" s="51">
        <f>ROUND(12.2*95%,1)</f>
        <v>11.6</v>
      </c>
    </row>
    <row r="34" spans="1:7" s="4" customFormat="1" ht="31.5">
      <c r="A34" s="36" t="s">
        <v>20</v>
      </c>
      <c r="B34" s="25" t="s">
        <v>21</v>
      </c>
      <c r="C34" s="25"/>
      <c r="D34" s="44"/>
      <c r="E34" s="26"/>
      <c r="F34" s="27">
        <f>F35</f>
        <v>395.50000000000006</v>
      </c>
      <c r="G34" s="35">
        <f>G35</f>
        <v>390.5</v>
      </c>
    </row>
    <row r="35" spans="1:7" s="7" customFormat="1" ht="15.75">
      <c r="A35" s="34" t="s">
        <v>23</v>
      </c>
      <c r="B35" s="5" t="s">
        <v>21</v>
      </c>
      <c r="C35" s="5" t="s">
        <v>11</v>
      </c>
      <c r="D35" s="42"/>
      <c r="E35" s="6"/>
      <c r="F35" s="22">
        <f>F36+F45</f>
        <v>395.50000000000006</v>
      </c>
      <c r="G35" s="29">
        <f>G36+G45</f>
        <v>390.5</v>
      </c>
    </row>
    <row r="36" spans="1:7" ht="15.75">
      <c r="A36" s="32" t="s">
        <v>23</v>
      </c>
      <c r="B36" s="8" t="s">
        <v>21</v>
      </c>
      <c r="C36" s="8" t="s">
        <v>11</v>
      </c>
      <c r="D36" s="43" t="s">
        <v>24</v>
      </c>
      <c r="E36" s="12"/>
      <c r="F36" s="23">
        <f>F37+F39+F41+F43</f>
        <v>357.70000000000005</v>
      </c>
      <c r="G36" s="31">
        <f>G37+G39+G41+G43</f>
        <v>353.6</v>
      </c>
    </row>
    <row r="37" spans="1:7" ht="15.75">
      <c r="A37" s="32" t="s">
        <v>25</v>
      </c>
      <c r="B37" s="8" t="s">
        <v>21</v>
      </c>
      <c r="C37" s="8" t="s">
        <v>11</v>
      </c>
      <c r="D37" s="43" t="s">
        <v>26</v>
      </c>
      <c r="E37" s="12"/>
      <c r="F37" s="23">
        <f>F38</f>
        <v>154.1</v>
      </c>
      <c r="G37" s="31">
        <f>G38</f>
        <v>155.2</v>
      </c>
    </row>
    <row r="38" spans="1:7" ht="31.5">
      <c r="A38" s="32" t="s">
        <v>57</v>
      </c>
      <c r="B38" s="8" t="s">
        <v>21</v>
      </c>
      <c r="C38" s="8" t="s">
        <v>11</v>
      </c>
      <c r="D38" s="43" t="s">
        <v>26</v>
      </c>
      <c r="E38" s="12">
        <v>200</v>
      </c>
      <c r="F38" s="23">
        <f>ROUND(158*97.5%,1)</f>
        <v>154.1</v>
      </c>
      <c r="G38" s="51">
        <f>ROUND(163.4*95%,1)</f>
        <v>155.2</v>
      </c>
    </row>
    <row r="39" spans="1:7" ht="64.5" customHeight="1">
      <c r="A39" s="32" t="s">
        <v>27</v>
      </c>
      <c r="B39" s="8" t="s">
        <v>21</v>
      </c>
      <c r="C39" s="8" t="s">
        <v>11</v>
      </c>
      <c r="D39" s="43" t="s">
        <v>28</v>
      </c>
      <c r="E39" s="12"/>
      <c r="F39" s="23">
        <f>F40</f>
        <v>87.7</v>
      </c>
      <c r="G39" s="31">
        <f>G40</f>
        <v>85.5</v>
      </c>
    </row>
    <row r="40" spans="1:7" ht="31.5">
      <c r="A40" s="32" t="s">
        <v>57</v>
      </c>
      <c r="B40" s="8" t="s">
        <v>21</v>
      </c>
      <c r="C40" s="8" t="s">
        <v>11</v>
      </c>
      <c r="D40" s="43" t="s">
        <v>28</v>
      </c>
      <c r="E40" s="8" t="s">
        <v>59</v>
      </c>
      <c r="F40" s="23">
        <f>ROUND(90*97.5%,1)-0.1</f>
        <v>87.7</v>
      </c>
      <c r="G40" s="51">
        <f>ROUND(90*95%,1)</f>
        <v>85.5</v>
      </c>
    </row>
    <row r="41" spans="1:7" ht="15.75">
      <c r="A41" s="32" t="s">
        <v>29</v>
      </c>
      <c r="B41" s="8" t="s">
        <v>21</v>
      </c>
      <c r="C41" s="8" t="s">
        <v>11</v>
      </c>
      <c r="D41" s="43" t="s">
        <v>30</v>
      </c>
      <c r="E41" s="12"/>
      <c r="F41" s="23">
        <f>F42</f>
        <v>17.6</v>
      </c>
      <c r="G41" s="31">
        <f>G42</f>
        <v>17.1</v>
      </c>
    </row>
    <row r="42" spans="1:7" ht="31.5">
      <c r="A42" s="32" t="s">
        <v>57</v>
      </c>
      <c r="B42" s="8" t="s">
        <v>21</v>
      </c>
      <c r="C42" s="8" t="s">
        <v>11</v>
      </c>
      <c r="D42" s="43" t="s">
        <v>30</v>
      </c>
      <c r="E42" s="8" t="s">
        <v>59</v>
      </c>
      <c r="F42" s="23">
        <f>ROUND(18*97.5%,1)</f>
        <v>17.6</v>
      </c>
      <c r="G42" s="51">
        <f>ROUND(18*95%,1)</f>
        <v>17.1</v>
      </c>
    </row>
    <row r="43" spans="1:7" ht="31.5">
      <c r="A43" s="32" t="s">
        <v>31</v>
      </c>
      <c r="B43" s="8" t="s">
        <v>21</v>
      </c>
      <c r="C43" s="8" t="s">
        <v>11</v>
      </c>
      <c r="D43" s="43" t="s">
        <v>32</v>
      </c>
      <c r="E43" s="12"/>
      <c r="F43" s="23">
        <f>F44</f>
        <v>98.3</v>
      </c>
      <c r="G43" s="31">
        <f>G44</f>
        <v>95.8</v>
      </c>
    </row>
    <row r="44" spans="1:7" ht="31.5">
      <c r="A44" s="32" t="s">
        <v>57</v>
      </c>
      <c r="B44" s="8" t="s">
        <v>21</v>
      </c>
      <c r="C44" s="8" t="s">
        <v>11</v>
      </c>
      <c r="D44" s="43" t="s">
        <v>32</v>
      </c>
      <c r="E44" s="8" t="s">
        <v>59</v>
      </c>
      <c r="F44" s="23">
        <f>ROUND(100.8*97.5%,1)</f>
        <v>98.3</v>
      </c>
      <c r="G44" s="51">
        <f>ROUND(100.8*95%,1)</f>
        <v>95.8</v>
      </c>
    </row>
    <row r="45" spans="1:8" ht="31.5">
      <c r="A45" s="32" t="s">
        <v>61</v>
      </c>
      <c r="B45" s="8" t="s">
        <v>21</v>
      </c>
      <c r="C45" s="8" t="s">
        <v>11</v>
      </c>
      <c r="D45" s="43" t="s">
        <v>62</v>
      </c>
      <c r="E45" s="12"/>
      <c r="F45" s="23">
        <f>F46</f>
        <v>37.8</v>
      </c>
      <c r="G45" s="31">
        <f>G46</f>
        <v>36.9</v>
      </c>
      <c r="H45" s="60"/>
    </row>
    <row r="46" spans="1:7" ht="31.5">
      <c r="A46" s="32" t="s">
        <v>57</v>
      </c>
      <c r="B46" s="8" t="s">
        <v>21</v>
      </c>
      <c r="C46" s="8" t="s">
        <v>11</v>
      </c>
      <c r="D46" s="43" t="s">
        <v>62</v>
      </c>
      <c r="E46" s="8" t="s">
        <v>59</v>
      </c>
      <c r="F46" s="23">
        <f>ROUND(38.8*97.5%,1)</f>
        <v>37.8</v>
      </c>
      <c r="G46" s="51">
        <f>ROUND(38.8*95%,1)</f>
        <v>36.9</v>
      </c>
    </row>
    <row r="47" spans="1:7" ht="78.75" hidden="1">
      <c r="A47" s="36" t="s">
        <v>71</v>
      </c>
      <c r="B47" s="25" t="s">
        <v>65</v>
      </c>
      <c r="C47" s="25"/>
      <c r="D47" s="44"/>
      <c r="E47" s="26"/>
      <c r="F47" s="27">
        <f aca="true" t="shared" si="2" ref="F47:G50">F48</f>
        <v>0</v>
      </c>
      <c r="G47" s="35">
        <f t="shared" si="2"/>
        <v>0</v>
      </c>
    </row>
    <row r="48" spans="1:7" ht="31.5" hidden="1">
      <c r="A48" s="32" t="s">
        <v>68</v>
      </c>
      <c r="B48" s="8" t="s">
        <v>65</v>
      </c>
      <c r="C48" s="8" t="s">
        <v>11</v>
      </c>
      <c r="D48" s="43"/>
      <c r="E48" s="8"/>
      <c r="F48" s="23">
        <f t="shared" si="2"/>
        <v>0</v>
      </c>
      <c r="G48" s="31">
        <f t="shared" si="2"/>
        <v>0</v>
      </c>
    </row>
    <row r="49" spans="1:7" ht="15.75" hidden="1">
      <c r="A49" s="32" t="s">
        <v>69</v>
      </c>
      <c r="B49" s="8" t="s">
        <v>65</v>
      </c>
      <c r="C49" s="8" t="s">
        <v>11</v>
      </c>
      <c r="D49" s="43" t="s">
        <v>66</v>
      </c>
      <c r="E49" s="12"/>
      <c r="F49" s="23">
        <f t="shared" si="2"/>
        <v>0</v>
      </c>
      <c r="G49" s="31">
        <f t="shared" si="2"/>
        <v>0</v>
      </c>
    </row>
    <row r="50" spans="1:7" ht="94.5" hidden="1">
      <c r="A50" s="32" t="s">
        <v>70</v>
      </c>
      <c r="B50" s="8" t="s">
        <v>65</v>
      </c>
      <c r="C50" s="8" t="s">
        <v>11</v>
      </c>
      <c r="D50" s="43" t="s">
        <v>67</v>
      </c>
      <c r="E50" s="8"/>
      <c r="F50" s="23">
        <f t="shared" si="2"/>
        <v>0</v>
      </c>
      <c r="G50" s="31">
        <f t="shared" si="2"/>
        <v>0</v>
      </c>
    </row>
    <row r="51" spans="1:7" ht="15.75" hidden="1">
      <c r="A51" s="58" t="s">
        <v>69</v>
      </c>
      <c r="B51" s="59" t="s">
        <v>65</v>
      </c>
      <c r="C51" s="59" t="s">
        <v>11</v>
      </c>
      <c r="D51" s="61" t="s">
        <v>67</v>
      </c>
      <c r="E51" s="59" t="s">
        <v>37</v>
      </c>
      <c r="F51" s="23"/>
      <c r="G51" s="51"/>
    </row>
    <row r="52" spans="1:7" ht="24" customHeight="1">
      <c r="A52" s="36" t="s">
        <v>44</v>
      </c>
      <c r="B52" s="25">
        <v>99</v>
      </c>
      <c r="C52" s="25"/>
      <c r="D52" s="46"/>
      <c r="E52" s="25"/>
      <c r="F52" s="27">
        <f aca="true" t="shared" si="3" ref="F52:G54">F53</f>
        <v>31.7</v>
      </c>
      <c r="G52" s="52">
        <f t="shared" si="3"/>
        <v>65.1</v>
      </c>
    </row>
    <row r="53" spans="1:7" ht="15.75">
      <c r="A53" s="34" t="s">
        <v>41</v>
      </c>
      <c r="B53" s="5">
        <v>99</v>
      </c>
      <c r="C53" s="5" t="s">
        <v>42</v>
      </c>
      <c r="D53" s="45"/>
      <c r="E53" s="5"/>
      <c r="F53" s="22">
        <f t="shared" si="3"/>
        <v>31.7</v>
      </c>
      <c r="G53" s="29">
        <f t="shared" si="3"/>
        <v>65.1</v>
      </c>
    </row>
    <row r="54" spans="1:7" ht="15.75">
      <c r="A54" s="32" t="s">
        <v>41</v>
      </c>
      <c r="B54" s="8">
        <v>99</v>
      </c>
      <c r="C54" s="8" t="s">
        <v>42</v>
      </c>
      <c r="D54" s="43" t="s">
        <v>43</v>
      </c>
      <c r="E54" s="12"/>
      <c r="F54" s="23">
        <f t="shared" si="3"/>
        <v>31.7</v>
      </c>
      <c r="G54" s="31">
        <f t="shared" si="3"/>
        <v>65.1</v>
      </c>
    </row>
    <row r="55" spans="1:7" ht="16.5" thickBot="1">
      <c r="A55" s="32" t="s">
        <v>58</v>
      </c>
      <c r="B55" s="8">
        <v>99</v>
      </c>
      <c r="C55" s="8" t="s">
        <v>42</v>
      </c>
      <c r="D55" s="43" t="s">
        <v>43</v>
      </c>
      <c r="E55" s="8" t="s">
        <v>73</v>
      </c>
      <c r="F55" s="23">
        <f>ROUND(1267.8*2.5%,1)</f>
        <v>31.7</v>
      </c>
      <c r="G55" s="51">
        <f>ROUND(1301.3*5%,1)</f>
        <v>65.1</v>
      </c>
    </row>
    <row r="56" spans="1:7" ht="16.5" thickBot="1">
      <c r="A56" s="47" t="s">
        <v>55</v>
      </c>
      <c r="B56" s="48"/>
      <c r="C56" s="48"/>
      <c r="D56" s="48"/>
      <c r="E56" s="48"/>
      <c r="F56" s="49">
        <f>ROUND(F11+F28+F34+F52,1)</f>
        <v>1267.8</v>
      </c>
      <c r="G56" s="50">
        <f>ROUND(G11+G28+G34+G52,1)</f>
        <v>1301.3</v>
      </c>
    </row>
    <row r="58" ht="15.75">
      <c r="F58" s="14"/>
    </row>
    <row r="60" ht="15.75">
      <c r="F60" s="14"/>
    </row>
  </sheetData>
  <sheetProtection/>
  <mergeCells count="12">
    <mergeCell ref="C9:C10"/>
    <mergeCell ref="D9:D10"/>
    <mergeCell ref="F9:G9"/>
    <mergeCell ref="E9:E10"/>
    <mergeCell ref="A9:A10"/>
    <mergeCell ref="B9:B10"/>
    <mergeCell ref="A3:G3"/>
    <mergeCell ref="A4:G4"/>
    <mergeCell ref="A5:G5"/>
    <mergeCell ref="A6:G6"/>
    <mergeCell ref="A7:G7"/>
    <mergeCell ref="A8:E8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Кюклюк</cp:lastModifiedBy>
  <cp:lastPrinted>2014-12-18T16:57:08Z</cp:lastPrinted>
  <dcterms:created xsi:type="dcterms:W3CDTF">2011-11-01T06:15:33Z</dcterms:created>
  <dcterms:modified xsi:type="dcterms:W3CDTF">2015-08-28T12:18:05Z</dcterms:modified>
  <cp:category/>
  <cp:version/>
  <cp:contentType/>
  <cp:contentStatus/>
</cp:coreProperties>
</file>